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TU\0.NPK\INVESTIČNÍ AKCE\■ PROBÍHAJÍCÍ\■ OUN\■ Veřejné osvětlení\VZ\"/>
    </mc:Choice>
  </mc:AlternateContent>
  <xr:revisionPtr revIDLastSave="0" documentId="13_ncr:1_{FB0B7791-7164-4432-A4C6-6FC3540420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V" sheetId="3" r:id="rId1"/>
  </sheets>
  <definedNames>
    <definedName name="vorn_su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H14" i="3"/>
  <c r="H15" i="3"/>
  <c r="H16" i="3"/>
  <c r="H17" i="3"/>
  <c r="H18" i="3"/>
  <c r="AL18" i="3" s="1"/>
  <c r="BJ18" i="3"/>
  <c r="BF18" i="3"/>
  <c r="BD18" i="3"/>
  <c r="AP18" i="3"/>
  <c r="BI18" i="3" s="1"/>
  <c r="AE18" i="3" s="1"/>
  <c r="AO18" i="3"/>
  <c r="AW18" i="3" s="1"/>
  <c r="AK18" i="3"/>
  <c r="AJ18" i="3"/>
  <c r="AH18" i="3"/>
  <c r="AG18" i="3"/>
  <c r="AF18" i="3"/>
  <c r="AC18" i="3"/>
  <c r="AB18" i="3"/>
  <c r="Z18" i="3"/>
  <c r="BJ17" i="3"/>
  <c r="BF17" i="3"/>
  <c r="BD17" i="3"/>
  <c r="AP17" i="3"/>
  <c r="AX17" i="3" s="1"/>
  <c r="AO17" i="3"/>
  <c r="BH17" i="3" s="1"/>
  <c r="AD17" i="3" s="1"/>
  <c r="AK17" i="3"/>
  <c r="AJ17" i="3"/>
  <c r="AH17" i="3"/>
  <c r="AG17" i="3"/>
  <c r="AF17" i="3"/>
  <c r="AC17" i="3"/>
  <c r="AB17" i="3"/>
  <c r="Z17" i="3"/>
  <c r="AL17" i="3"/>
  <c r="BJ14" i="3"/>
  <c r="BF14" i="3"/>
  <c r="BD14" i="3"/>
  <c r="AP14" i="3"/>
  <c r="BI14" i="3" s="1"/>
  <c r="AE14" i="3" s="1"/>
  <c r="AO14" i="3"/>
  <c r="AW14" i="3" s="1"/>
  <c r="AK14" i="3"/>
  <c r="AJ14" i="3"/>
  <c r="AH14" i="3"/>
  <c r="AG14" i="3"/>
  <c r="AF14" i="3"/>
  <c r="AC14" i="3"/>
  <c r="AB14" i="3"/>
  <c r="Z14" i="3"/>
  <c r="AL14" i="3"/>
  <c r="BJ12" i="3"/>
  <c r="BF12" i="3"/>
  <c r="BD12" i="3"/>
  <c r="AP12" i="3"/>
  <c r="BI12" i="3" s="1"/>
  <c r="AE12" i="3" s="1"/>
  <c r="AO12" i="3"/>
  <c r="BH12" i="3" s="1"/>
  <c r="AD12" i="3" s="1"/>
  <c r="AK12" i="3"/>
  <c r="AJ12" i="3"/>
  <c r="AH12" i="3"/>
  <c r="AG12" i="3"/>
  <c r="AF12" i="3"/>
  <c r="AC12" i="3"/>
  <c r="AB12" i="3"/>
  <c r="Z12" i="3"/>
  <c r="H12" i="3"/>
  <c r="AL12" i="3" s="1"/>
  <c r="AU1" i="3"/>
  <c r="AT1" i="3"/>
  <c r="AS1" i="3"/>
  <c r="AW12" i="3" l="1"/>
  <c r="AX14" i="3"/>
  <c r="AV14" i="3" s="1"/>
  <c r="H19" i="3"/>
  <c r="H20" i="3" s="1"/>
  <c r="AX18" i="3"/>
  <c r="AV18" i="3" s="1"/>
  <c r="BH14" i="3"/>
  <c r="AD14" i="3" s="1"/>
  <c r="BI17" i="3"/>
  <c r="AE17" i="3" s="1"/>
  <c r="AX12" i="3"/>
  <c r="BH18" i="3"/>
  <c r="AD18" i="3" s="1"/>
  <c r="AW17" i="3"/>
  <c r="AV12" i="3" l="1"/>
  <c r="BC14" i="3"/>
  <c r="BC12" i="3"/>
  <c r="BC18" i="3"/>
  <c r="AV17" i="3"/>
  <c r="BC17" i="3"/>
</calcChain>
</file>

<file path=xl/sharedStrings.xml><?xml version="1.0" encoding="utf-8"?>
<sst xmlns="http://schemas.openxmlformats.org/spreadsheetml/2006/main" count="92" uniqueCount="62">
  <si>
    <t>Název stavby:</t>
  </si>
  <si>
    <t>Objednatel: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</si>
  <si>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</si>
  <si>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</si>
  <si>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</si>
  <si>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</si>
  <si>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</si>
  <si>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</si>
  <si>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</si>
  <si>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JKSO:</t>
  </si>
  <si>
    <t>Zpracoval:</t>
  </si>
  <si>
    <t>Poznámka:</t>
  </si>
  <si>
    <t>Slepý stavební rozpočet</t>
  </si>
  <si>
    <t>Doba výstavby:</t>
  </si>
  <si>
    <t xml:space="preserve"> </t>
  </si>
  <si>
    <t>Nemocnice Pardbického kraje a. s.</t>
  </si>
  <si>
    <t> </t>
  </si>
  <si>
    <t>Zpracováno dne:</t>
  </si>
  <si>
    <t>Č</t>
  </si>
  <si>
    <t>Zkrácený popis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</si>
  <si>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</si>
  <si>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</si>
  <si>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</si>
  <si>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</si>
  <si>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</si>
  <si>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</si>
  <si>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</si>
  <si>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</si>
  <si>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</si>
  <si>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</si>
  <si>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</si>
  <si>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</si>
  <si>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</si>
  <si>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</si>
  <si>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</si>
  <si>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</si>
  <si>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</si>
  <si>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</si>
  <si>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</si>
  <si>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</si>
  <si>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</si>
  <si>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</si>
  <si>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_</t>
  </si>
  <si>
    <t>Odstranění izolace proti vlhkosti na ploše vodorovné, asfaltové pásy přitavením, 1 vrstva</t>
  </si>
  <si>
    <t>7</t>
  </si>
  <si>
    <t>711_</t>
  </si>
  <si>
    <t>71_</t>
  </si>
  <si>
    <t>Provedení izolace proti vlhkosti na ploše vodorovné, 1x asfaltovým penetračním nátěrem</t>
  </si>
  <si>
    <t>Provedení izolace proti vlhkosti na ploše vodorovné, asfaltovými pásy přitavením, včetně dod.</t>
  </si>
  <si>
    <t>Provedení izolace nopovou fólií na ploše svislé</t>
  </si>
  <si>
    <t>OUN_Výměna stávajících neúsporných svítidel VO</t>
  </si>
  <si>
    <t>Orlickoústecká nemocnice - OUN</t>
  </si>
  <si>
    <t>ks</t>
  </si>
  <si>
    <t>bez DPH</t>
  </si>
  <si>
    <t>vč. DPH</t>
  </si>
  <si>
    <t>Dodávka a montáž nových úsporných LED svítidel - STOJÍCÍ LAMPA VO</t>
  </si>
  <si>
    <t>Demonáž a likvidace stávajícího veřejného osvětlení - STOJÍCÍ LAMPA VO</t>
  </si>
  <si>
    <t>Demonáž a likvidace stávajícího veřejného osvětlení - NÁSTĚNNÁ LAMPA VO</t>
  </si>
  <si>
    <t>Dodávka a montáž nových úsporných LED svítidel - NÁSTĚNNÁ LAMPA VO</t>
  </si>
  <si>
    <t>Zhotovení nových betonových patek pro lampy vedle stávajích patek (D+M)</t>
  </si>
  <si>
    <t>Zprovoznění všech 21 ks svítidel včetně elektrorevize</t>
  </si>
  <si>
    <t>VRN (dopravy, zabezpečení míst montáže, mechanizace, plošiny,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</si>
</sst>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4" fontId="2" fillId="0" borderId="11" xfId="0" applyNumberFormat="1" applyFont="1" applyBorder="1" applyAlignment="1">
      <alignment horizontal="right" vertical="center"/>
    </xf>
    <xf numFmtId="4" fontId="2" fillId="3" borderId="11" xfId="0" applyNumberFormat="1" applyFont="1" applyFill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0" fontId="6" fillId="0" borderId="0" xfId="0" applyFont="1"/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" fontId="2" fillId="0" borderId="10" xfId="0" applyNumberFormat="1" applyFont="1" applyBorder="1" applyAlignment="1">
      <alignment horizontal="right" vertical="center"/>
    </xf>
    <xf numFmtId="4" fontId="2" fillId="3" borderId="10" xfId="0" applyNumberFormat="1" applyFont="1" applyFill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left" vertical="center"/>
    </xf>
    <xf numFmtId="4" fontId="2" fillId="0" borderId="1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/>
    </xf>
    <xf numFmtId="0" fontId="0" fillId="0" borderId="20" xfId="0" applyBorder="1"/>
    <xf numFmtId="0" fontId="0" fillId="0" borderId="21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22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/>
    </xf>
    <xf numFmtId="4" fontId="2" fillId="3" borderId="14" xfId="0" applyNumberFormat="1" applyFont="1" applyFill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21"/>
  <sheetViews>
    <sheetView tabSelected="1" workbookViewId="0">
      <pane ySplit="11" topLeftCell="A12" activePane="bottomLeft" state="frozen"/>
      <selection pane="bottomLeft" activeCell="C19" sqref="C19"/>
    </sheetView>
  </sheetViews>
  <sheetFormatPr defaultColWidth="12.140625" defaultRowHeight="15" customHeight="1" x14ac:dyDescent="0.25"/>
  <cols>
    <col min="1" max="1" width="3.140625" customWidth="1"/>
    <col min="2" max="2" width="9.7109375" customWidth="1"/>
    <col min="3" max="3" width="28.5703125" customWidth="1"/>
    <col min="4" max="4" width="39.5703125" customWidth="1"/>
    <col min="5" max="5" width="4.855468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40" t="s">
        <v>12</v>
      </c>
      <c r="B1" s="40"/>
      <c r="C1" s="40"/>
      <c r="D1" s="40"/>
      <c r="E1" s="40"/>
      <c r="F1" s="40"/>
      <c r="G1" s="40"/>
      <c r="H1" s="40"/>
      <c r="I1" s="40"/>
      <c r="J1" s="40"/>
      <c r="AS1" s="2">
        <f>SUM(AJ1:AJ2)</f>
        <v>0</v>
      </c>
      <c r="AT1" s="2">
        <f>SUM(AK1:AK2)</f>
        <v>0</v>
      </c>
      <c r="AU1" s="2">
        <f>SUM(AL1:AL2)</f>
        <v>0</v>
      </c>
    </row>
    <row r="2" spans="1:76" x14ac:dyDescent="0.25">
      <c r="A2" s="41" t="s">
        <v>0</v>
      </c>
      <c r="B2" s="42"/>
      <c r="C2" s="50" t="s">
        <v>50</v>
      </c>
      <c r="D2" s="51"/>
      <c r="E2" s="42" t="s">
        <v>13</v>
      </c>
      <c r="F2" s="42"/>
      <c r="G2" s="42" t="s">
        <v>14</v>
      </c>
      <c r="H2" s="48" t="s">
        <v>1</v>
      </c>
      <c r="I2" s="48" t="s">
        <v>15</v>
      </c>
      <c r="J2" s="53"/>
    </row>
    <row r="3" spans="1:76" x14ac:dyDescent="0.25">
      <c r="A3" s="43"/>
      <c r="B3" s="44"/>
      <c r="C3" s="52"/>
      <c r="D3" s="52"/>
      <c r="E3" s="44"/>
      <c r="F3" s="44"/>
      <c r="G3" s="44"/>
      <c r="H3" s="44"/>
      <c r="I3" s="44"/>
      <c r="J3" s="54"/>
    </row>
    <row r="4" spans="1:76" x14ac:dyDescent="0.25">
      <c r="A4" s="45" t="s">
        <v>3</v>
      </c>
      <c r="B4" s="44"/>
      <c r="C4" s="49" t="s">
        <v>14</v>
      </c>
      <c r="D4" s="44"/>
      <c r="E4" s="44" t="s">
        <v>7</v>
      </c>
      <c r="F4" s="44"/>
      <c r="G4" s="44" t="s">
        <v>14</v>
      </c>
      <c r="H4" s="49" t="s">
        <v>4</v>
      </c>
      <c r="I4" s="44" t="s">
        <v>16</v>
      </c>
      <c r="J4" s="54"/>
    </row>
    <row r="5" spans="1:76" x14ac:dyDescent="0.25">
      <c r="A5" s="43"/>
      <c r="B5" s="44"/>
      <c r="C5" s="44"/>
      <c r="D5" s="44"/>
      <c r="E5" s="44"/>
      <c r="F5" s="44"/>
      <c r="G5" s="44"/>
      <c r="H5" s="44"/>
      <c r="I5" s="44"/>
      <c r="J5" s="54"/>
    </row>
    <row r="6" spans="1:76" x14ac:dyDescent="0.25">
      <c r="A6" s="45" t="s">
        <v>5</v>
      </c>
      <c r="B6" s="44"/>
      <c r="C6" s="49" t="s">
        <v>51</v>
      </c>
      <c r="D6" s="44"/>
      <c r="E6" s="44" t="s">
        <v>8</v>
      </c>
      <c r="F6" s="44"/>
      <c r="G6" s="44" t="s">
        <v>14</v>
      </c>
      <c r="H6" s="49" t="s">
        <v>6</v>
      </c>
      <c r="I6" s="49"/>
      <c r="J6" s="54"/>
    </row>
    <row r="7" spans="1:76" x14ac:dyDescent="0.25">
      <c r="A7" s="43"/>
      <c r="B7" s="44"/>
      <c r="C7" s="44"/>
      <c r="D7" s="44"/>
      <c r="E7" s="44"/>
      <c r="F7" s="44"/>
      <c r="G7" s="44"/>
      <c r="H7" s="44"/>
      <c r="I7" s="44"/>
      <c r="J7" s="54"/>
    </row>
    <row r="8" spans="1:76" x14ac:dyDescent="0.25">
      <c r="A8" s="45" t="s">
        <v>9</v>
      </c>
      <c r="B8" s="44"/>
      <c r="C8" s="49" t="s">
        <v>14</v>
      </c>
      <c r="D8" s="44"/>
      <c r="E8" s="44" t="s">
        <v>17</v>
      </c>
      <c r="F8" s="44"/>
      <c r="G8" s="44"/>
      <c r="H8" s="49" t="s">
        <v>10</v>
      </c>
      <c r="I8" s="49"/>
      <c r="J8" s="54"/>
    </row>
    <row r="9" spans="1:76" ht="15.75" thickBot="1" x14ac:dyDescent="0.3">
      <c r="A9" s="46"/>
      <c r="B9" s="47"/>
      <c r="C9" s="47"/>
      <c r="D9" s="47"/>
      <c r="E9" s="47"/>
      <c r="F9" s="47"/>
      <c r="G9" s="47"/>
      <c r="H9" s="47"/>
      <c r="I9" s="55"/>
      <c r="J9" s="56"/>
    </row>
    <row r="10" spans="1:76" x14ac:dyDescent="0.25">
      <c r="A10" s="13" t="s">
        <v>18</v>
      </c>
      <c r="B10" s="14"/>
      <c r="C10" s="57" t="s">
        <v>19</v>
      </c>
      <c r="D10" s="58"/>
      <c r="E10" s="14" t="s">
        <v>20</v>
      </c>
      <c r="F10" s="15" t="s">
        <v>21</v>
      </c>
      <c r="G10" s="16" t="s">
        <v>22</v>
      </c>
      <c r="H10" s="17" t="s">
        <v>23</v>
      </c>
      <c r="I10" s="26"/>
      <c r="J10" s="27"/>
      <c r="BK10" s="3" t="s">
        <v>24</v>
      </c>
      <c r="BL10" s="4" t="s">
        <v>25</v>
      </c>
      <c r="BW10" s="4" t="s">
        <v>26</v>
      </c>
    </row>
    <row r="11" spans="1:76" ht="15.75" thickBot="1" x14ac:dyDescent="0.3">
      <c r="A11" s="32" t="s">
        <v>14</v>
      </c>
      <c r="B11" s="25" t="s">
        <v>14</v>
      </c>
      <c r="C11" s="61" t="s">
        <v>27</v>
      </c>
      <c r="D11" s="62"/>
      <c r="E11" s="25" t="s">
        <v>14</v>
      </c>
      <c r="F11" s="25" t="s">
        <v>14</v>
      </c>
      <c r="G11" s="33" t="s">
        <v>28</v>
      </c>
      <c r="H11" s="34" t="s">
        <v>29</v>
      </c>
      <c r="I11" s="28"/>
      <c r="J11" s="29"/>
      <c r="Z11" s="3" t="s">
        <v>30</v>
      </c>
      <c r="AA11" s="3" t="s">
        <v>31</v>
      </c>
      <c r="AB11" s="3" t="s">
        <v>32</v>
      </c>
      <c r="AC11" s="3" t="s">
        <v>33</v>
      </c>
      <c r="AD11" s="3" t="s">
        <v>34</v>
      </c>
      <c r="AE11" s="3" t="s">
        <v>35</v>
      </c>
      <c r="AF11" s="3" t="s">
        <v>36</v>
      </c>
      <c r="AG11" s="3" t="s">
        <v>37</v>
      </c>
      <c r="AH11" s="3" t="s">
        <v>38</v>
      </c>
      <c r="BH11" s="3" t="s">
        <v>39</v>
      </c>
      <c r="BI11" s="3" t="s">
        <v>40</v>
      </c>
      <c r="BJ11" s="3" t="s">
        <v>41</v>
      </c>
    </row>
    <row r="12" spans="1:76" ht="27" customHeight="1" x14ac:dyDescent="0.25">
      <c r="A12" s="35">
        <v>1</v>
      </c>
      <c r="B12" s="36"/>
      <c r="C12" s="63" t="s">
        <v>56</v>
      </c>
      <c r="D12" s="64"/>
      <c r="E12" s="36" t="s">
        <v>52</v>
      </c>
      <c r="F12" s="37">
        <v>19</v>
      </c>
      <c r="G12" s="38"/>
      <c r="H12" s="39">
        <f t="shared" ref="H12:H18" si="0">F12*G12</f>
        <v>0</v>
      </c>
      <c r="I12" s="28"/>
      <c r="J12" s="29"/>
      <c r="Z12" s="5">
        <f t="shared" ref="Z12:Z18" si="1">IF(AQ12="5",BJ12,0)</f>
        <v>0</v>
      </c>
      <c r="AB12" s="5">
        <f t="shared" ref="AB12:AB18" si="2">IF(AQ12="1",BH12,0)</f>
        <v>0</v>
      </c>
      <c r="AC12" s="5">
        <f t="shared" ref="AC12:AC18" si="3">IF(AQ12="1",BI12,0)</f>
        <v>0</v>
      </c>
      <c r="AD12" s="5">
        <f t="shared" ref="AD12:AD18" si="4">IF(AQ12="7",BH12,0)</f>
        <v>0</v>
      </c>
      <c r="AE12" s="5">
        <f t="shared" ref="AE12:AE18" si="5">IF(AQ12="7",BI12,0)</f>
        <v>0</v>
      </c>
      <c r="AF12" s="5">
        <f t="shared" ref="AF12:AF18" si="6">IF(AQ12="2",BH12,0)</f>
        <v>0</v>
      </c>
      <c r="AG12" s="5">
        <f t="shared" ref="AG12:AG18" si="7">IF(AQ12="2",BI12,0)</f>
        <v>0</v>
      </c>
      <c r="AH12" s="5">
        <f t="shared" ref="AH12:AH18" si="8">IF(AQ12="0",BJ12,0)</f>
        <v>0</v>
      </c>
      <c r="AI12" s="3" t="s">
        <v>2</v>
      </c>
      <c r="AJ12" s="5">
        <f t="shared" ref="AJ12:AJ18" si="9">IF(AN12=0,H12,0)</f>
        <v>0</v>
      </c>
      <c r="AK12" s="5">
        <f t="shared" ref="AK12:AK18" si="10">IF(AN12=12,H12,0)</f>
        <v>0</v>
      </c>
      <c r="AL12" s="5">
        <f t="shared" ref="AL12:AL18" si="11">IF(AN12=21,H12,0)</f>
        <v>0</v>
      </c>
      <c r="AN12" s="5">
        <v>21</v>
      </c>
      <c r="AO12" s="5">
        <f>G12*0</f>
        <v>0</v>
      </c>
      <c r="AP12" s="5">
        <f>G12*(1-0)</f>
        <v>0</v>
      </c>
      <c r="AQ12" s="6" t="s">
        <v>44</v>
      </c>
      <c r="AV12" s="5">
        <f t="shared" ref="AV12:AV18" si="12">AW12+AX12</f>
        <v>0</v>
      </c>
      <c r="AW12" s="5">
        <f t="shared" ref="AW12:AW18" si="13">F12*AO12</f>
        <v>0</v>
      </c>
      <c r="AX12" s="5">
        <f t="shared" ref="AX12:AX18" si="14">F12*AP12</f>
        <v>0</v>
      </c>
      <c r="AY12" s="6" t="s">
        <v>45</v>
      </c>
      <c r="AZ12" s="6" t="s">
        <v>46</v>
      </c>
      <c r="BA12" s="3" t="s">
        <v>42</v>
      </c>
      <c r="BC12" s="5">
        <f t="shared" ref="BC12:BC18" si="15">AW12+AX12</f>
        <v>0</v>
      </c>
      <c r="BD12" s="5">
        <f t="shared" ref="BD12:BD18" si="16">G12/(100-BE12)*100</f>
        <v>0</v>
      </c>
      <c r="BE12" s="5">
        <v>0</v>
      </c>
      <c r="BF12" s="5">
        <f>15</f>
        <v>15</v>
      </c>
      <c r="BH12" s="5">
        <f t="shared" ref="BH12:BH18" si="17">F12*AO12</f>
        <v>0</v>
      </c>
      <c r="BI12" s="5">
        <f t="shared" ref="BI12:BI18" si="18">F12*AP12</f>
        <v>0</v>
      </c>
      <c r="BJ12" s="5">
        <f t="shared" ref="BJ12:BJ18" si="19">F12*G12</f>
        <v>0</v>
      </c>
      <c r="BK12" s="5"/>
      <c r="BL12" s="5">
        <v>711</v>
      </c>
      <c r="BW12" s="5">
        <v>21</v>
      </c>
      <c r="BX12" s="1" t="s">
        <v>43</v>
      </c>
    </row>
    <row r="13" spans="1:76" ht="27" customHeight="1" x14ac:dyDescent="0.25">
      <c r="A13" s="18">
        <v>2</v>
      </c>
      <c r="B13" s="19"/>
      <c r="C13" s="59" t="s">
        <v>57</v>
      </c>
      <c r="D13" s="55"/>
      <c r="E13" s="19" t="s">
        <v>52</v>
      </c>
      <c r="F13" s="20">
        <v>2</v>
      </c>
      <c r="G13" s="21"/>
      <c r="H13" s="22">
        <f t="shared" si="0"/>
        <v>0</v>
      </c>
      <c r="I13" s="28"/>
      <c r="J13" s="29"/>
      <c r="Z13" s="5"/>
      <c r="AB13" s="5"/>
      <c r="AC13" s="5"/>
      <c r="AD13" s="5"/>
      <c r="AE13" s="5"/>
      <c r="AF13" s="5"/>
      <c r="AG13" s="5"/>
      <c r="AH13" s="5"/>
      <c r="AI13" s="3"/>
      <c r="AJ13" s="5"/>
      <c r="AK13" s="5"/>
      <c r="AL13" s="5"/>
      <c r="AN13" s="5"/>
      <c r="AO13" s="5"/>
      <c r="AP13" s="5"/>
      <c r="AQ13" s="6"/>
      <c r="AV13" s="5"/>
      <c r="AW13" s="5"/>
      <c r="AX13" s="5"/>
      <c r="AY13" s="6"/>
      <c r="AZ13" s="6"/>
      <c r="BA13" s="3"/>
      <c r="BC13" s="5"/>
      <c r="BD13" s="5"/>
      <c r="BE13" s="5"/>
      <c r="BF13" s="5"/>
      <c r="BH13" s="5"/>
      <c r="BI13" s="5"/>
      <c r="BJ13" s="5"/>
      <c r="BK13" s="5"/>
      <c r="BL13" s="5"/>
      <c r="BW13" s="5"/>
      <c r="BX13" s="1"/>
    </row>
    <row r="14" spans="1:76" ht="27" customHeight="1" x14ac:dyDescent="0.25">
      <c r="A14" s="18">
        <v>3</v>
      </c>
      <c r="B14" s="19"/>
      <c r="C14" s="59" t="s">
        <v>55</v>
      </c>
      <c r="D14" s="55"/>
      <c r="E14" s="19" t="s">
        <v>52</v>
      </c>
      <c r="F14" s="20">
        <v>19</v>
      </c>
      <c r="G14" s="21"/>
      <c r="H14" s="22">
        <f t="shared" si="0"/>
        <v>0</v>
      </c>
      <c r="I14" s="28"/>
      <c r="J14" s="29"/>
      <c r="Z14" s="5">
        <f t="shared" si="1"/>
        <v>0</v>
      </c>
      <c r="AB14" s="5">
        <f t="shared" si="2"/>
        <v>0</v>
      </c>
      <c r="AC14" s="5">
        <f t="shared" si="3"/>
        <v>0</v>
      </c>
      <c r="AD14" s="5">
        <f t="shared" si="4"/>
        <v>0</v>
      </c>
      <c r="AE14" s="5">
        <f t="shared" si="5"/>
        <v>0</v>
      </c>
      <c r="AF14" s="5">
        <f t="shared" si="6"/>
        <v>0</v>
      </c>
      <c r="AG14" s="5">
        <f t="shared" si="7"/>
        <v>0</v>
      </c>
      <c r="AH14" s="5">
        <f t="shared" si="8"/>
        <v>0</v>
      </c>
      <c r="AI14" s="3" t="s">
        <v>2</v>
      </c>
      <c r="AJ14" s="5">
        <f t="shared" si="9"/>
        <v>0</v>
      </c>
      <c r="AK14" s="5">
        <f t="shared" si="10"/>
        <v>0</v>
      </c>
      <c r="AL14" s="5">
        <f t="shared" si="11"/>
        <v>0</v>
      </c>
      <c r="AN14" s="5">
        <v>21</v>
      </c>
      <c r="AO14" s="5">
        <f>G14*0.624093264</f>
        <v>0</v>
      </c>
      <c r="AP14" s="5">
        <f>G14*(1-0.624093264)</f>
        <v>0</v>
      </c>
      <c r="AQ14" s="6" t="s">
        <v>44</v>
      </c>
      <c r="AV14" s="5">
        <f t="shared" si="12"/>
        <v>0</v>
      </c>
      <c r="AW14" s="5">
        <f t="shared" si="13"/>
        <v>0</v>
      </c>
      <c r="AX14" s="5">
        <f t="shared" si="14"/>
        <v>0</v>
      </c>
      <c r="AY14" s="6" t="s">
        <v>45</v>
      </c>
      <c r="AZ14" s="6" t="s">
        <v>46</v>
      </c>
      <c r="BA14" s="3" t="s">
        <v>42</v>
      </c>
      <c r="BC14" s="5">
        <f t="shared" si="15"/>
        <v>0</v>
      </c>
      <c r="BD14" s="5">
        <f t="shared" si="16"/>
        <v>0</v>
      </c>
      <c r="BE14" s="5">
        <v>0</v>
      </c>
      <c r="BF14" s="5">
        <f>16</f>
        <v>16</v>
      </c>
      <c r="BH14" s="5">
        <f t="shared" si="17"/>
        <v>0</v>
      </c>
      <c r="BI14" s="5">
        <f t="shared" si="18"/>
        <v>0</v>
      </c>
      <c r="BJ14" s="5">
        <f t="shared" si="19"/>
        <v>0</v>
      </c>
      <c r="BK14" s="5"/>
      <c r="BL14" s="5">
        <v>711</v>
      </c>
      <c r="BW14" s="5">
        <v>21</v>
      </c>
      <c r="BX14" s="1" t="s">
        <v>47</v>
      </c>
    </row>
    <row r="15" spans="1:76" ht="27" customHeight="1" x14ac:dyDescent="0.25">
      <c r="A15" s="18">
        <v>4</v>
      </c>
      <c r="B15" s="19"/>
      <c r="C15" s="59" t="s">
        <v>58</v>
      </c>
      <c r="D15" s="55"/>
      <c r="E15" s="19" t="s">
        <v>52</v>
      </c>
      <c r="F15" s="20">
        <v>2</v>
      </c>
      <c r="G15" s="21"/>
      <c r="H15" s="22">
        <f t="shared" si="0"/>
        <v>0</v>
      </c>
      <c r="I15" s="28"/>
      <c r="J15" s="29"/>
      <c r="Z15" s="5"/>
      <c r="AB15" s="5"/>
      <c r="AC15" s="5"/>
      <c r="AD15" s="5"/>
      <c r="AE15" s="5"/>
      <c r="AF15" s="5"/>
      <c r="AG15" s="5"/>
      <c r="AH15" s="5"/>
      <c r="AI15" s="3"/>
      <c r="AJ15" s="5"/>
      <c r="AK15" s="5"/>
      <c r="AL15" s="5"/>
      <c r="AN15" s="5"/>
      <c r="AO15" s="5"/>
      <c r="AP15" s="5"/>
      <c r="AQ15" s="6"/>
      <c r="AV15" s="5"/>
      <c r="AW15" s="5"/>
      <c r="AX15" s="5"/>
      <c r="AY15" s="6"/>
      <c r="AZ15" s="6"/>
      <c r="BA15" s="3"/>
      <c r="BC15" s="5"/>
      <c r="BD15" s="5"/>
      <c r="BE15" s="5"/>
      <c r="BF15" s="5"/>
      <c r="BH15" s="5"/>
      <c r="BI15" s="5"/>
      <c r="BJ15" s="5"/>
      <c r="BK15" s="5"/>
      <c r="BL15" s="5"/>
      <c r="BW15" s="5"/>
      <c r="BX15" s="1"/>
    </row>
    <row r="16" spans="1:76" ht="27" customHeight="1" x14ac:dyDescent="0.25">
      <c r="A16" s="18">
        <v>5</v>
      </c>
      <c r="B16" s="19"/>
      <c r="C16" s="19" t="s">
        <v>59</v>
      </c>
      <c r="D16" s="19"/>
      <c r="E16" s="19" t="s">
        <v>52</v>
      </c>
      <c r="F16" s="20">
        <v>19</v>
      </c>
      <c r="G16" s="21"/>
      <c r="H16" s="22">
        <f t="shared" si="0"/>
        <v>0</v>
      </c>
      <c r="I16" s="28"/>
      <c r="J16" s="29"/>
      <c r="Z16" s="5"/>
      <c r="AB16" s="5"/>
      <c r="AC16" s="5"/>
      <c r="AD16" s="5"/>
      <c r="AE16" s="5"/>
      <c r="AF16" s="5"/>
      <c r="AG16" s="5"/>
      <c r="AH16" s="5"/>
      <c r="AI16" s="3"/>
      <c r="AJ16" s="5"/>
      <c r="AK16" s="5"/>
      <c r="AL16" s="5"/>
      <c r="AN16" s="5"/>
      <c r="AO16" s="5"/>
      <c r="AP16" s="5"/>
      <c r="AQ16" s="6"/>
      <c r="AV16" s="5"/>
      <c r="AW16" s="5"/>
      <c r="AX16" s="5"/>
      <c r="AY16" s="6"/>
      <c r="AZ16" s="6"/>
      <c r="BA16" s="3"/>
      <c r="BC16" s="5"/>
      <c r="BD16" s="5"/>
      <c r="BE16" s="5"/>
      <c r="BF16" s="5"/>
      <c r="BH16" s="5"/>
      <c r="BI16" s="5"/>
      <c r="BJ16" s="5"/>
      <c r="BK16" s="5"/>
      <c r="BL16" s="5"/>
      <c r="BW16" s="5"/>
      <c r="BX16" s="1"/>
    </row>
    <row r="17" spans="1:76" ht="27" customHeight="1" x14ac:dyDescent="0.25">
      <c r="A17" s="18">
        <v>6</v>
      </c>
      <c r="B17" s="19"/>
      <c r="C17" s="59" t="s">
        <v>60</v>
      </c>
      <c r="D17" s="55"/>
      <c r="E17" s="19" t="s">
        <v>52</v>
      </c>
      <c r="F17" s="20">
        <v>1</v>
      </c>
      <c r="G17" s="21"/>
      <c r="H17" s="22">
        <f t="shared" si="0"/>
        <v>0</v>
      </c>
      <c r="I17" s="28"/>
      <c r="J17" s="29"/>
      <c r="Z17" s="5">
        <f t="shared" si="1"/>
        <v>0</v>
      </c>
      <c r="AB17" s="5">
        <f t="shared" si="2"/>
        <v>0</v>
      </c>
      <c r="AC17" s="5">
        <f t="shared" si="3"/>
        <v>0</v>
      </c>
      <c r="AD17" s="5">
        <f t="shared" si="4"/>
        <v>0</v>
      </c>
      <c r="AE17" s="5">
        <f t="shared" si="5"/>
        <v>0</v>
      </c>
      <c r="AF17" s="5">
        <f t="shared" si="6"/>
        <v>0</v>
      </c>
      <c r="AG17" s="5">
        <f t="shared" si="7"/>
        <v>0</v>
      </c>
      <c r="AH17" s="5">
        <f t="shared" si="8"/>
        <v>0</v>
      </c>
      <c r="AI17" s="3" t="s">
        <v>2</v>
      </c>
      <c r="AJ17" s="5">
        <f t="shared" si="9"/>
        <v>0</v>
      </c>
      <c r="AK17" s="5">
        <f t="shared" si="10"/>
        <v>0</v>
      </c>
      <c r="AL17" s="5">
        <f t="shared" si="11"/>
        <v>0</v>
      </c>
      <c r="AN17" s="5">
        <v>21</v>
      </c>
      <c r="AO17" s="5">
        <f>G17*0.799238411</f>
        <v>0</v>
      </c>
      <c r="AP17" s="5">
        <f>G17*(1-0.799238411)</f>
        <v>0</v>
      </c>
      <c r="AQ17" s="6" t="s">
        <v>44</v>
      </c>
      <c r="AV17" s="5">
        <f t="shared" si="12"/>
        <v>0</v>
      </c>
      <c r="AW17" s="5">
        <f t="shared" si="13"/>
        <v>0</v>
      </c>
      <c r="AX17" s="5">
        <f t="shared" si="14"/>
        <v>0</v>
      </c>
      <c r="AY17" s="6" t="s">
        <v>45</v>
      </c>
      <c r="AZ17" s="6" t="s">
        <v>46</v>
      </c>
      <c r="BA17" s="3" t="s">
        <v>42</v>
      </c>
      <c r="BC17" s="5">
        <f t="shared" si="15"/>
        <v>0</v>
      </c>
      <c r="BD17" s="5">
        <f t="shared" si="16"/>
        <v>0</v>
      </c>
      <c r="BE17" s="5">
        <v>0</v>
      </c>
      <c r="BF17" s="5">
        <f>17</f>
        <v>17</v>
      </c>
      <c r="BH17" s="5">
        <f t="shared" si="17"/>
        <v>0</v>
      </c>
      <c r="BI17" s="5">
        <f t="shared" si="18"/>
        <v>0</v>
      </c>
      <c r="BJ17" s="5">
        <f t="shared" si="19"/>
        <v>0</v>
      </c>
      <c r="BK17" s="5"/>
      <c r="BL17" s="5">
        <v>711</v>
      </c>
      <c r="BW17" s="5">
        <v>21</v>
      </c>
      <c r="BX17" s="1" t="s">
        <v>48</v>
      </c>
    </row>
    <row r="18" spans="1:76" ht="27" customHeight="1" thickBot="1" x14ac:dyDescent="0.3">
      <c r="A18" s="23">
        <v>7</v>
      </c>
      <c r="B18" s="8"/>
      <c r="C18" s="65" t="s">
        <v>61</v>
      </c>
      <c r="D18" s="60"/>
      <c r="E18" s="8" t="s">
        <v>52</v>
      </c>
      <c r="F18" s="9">
        <v>1</v>
      </c>
      <c r="G18" s="10"/>
      <c r="H18" s="24">
        <f t="shared" si="0"/>
        <v>0</v>
      </c>
      <c r="I18" s="30"/>
      <c r="J18" s="31"/>
      <c r="Z18" s="5">
        <f t="shared" si="1"/>
        <v>0</v>
      </c>
      <c r="AB18" s="5">
        <f t="shared" si="2"/>
        <v>0</v>
      </c>
      <c r="AC18" s="5">
        <f t="shared" si="3"/>
        <v>0</v>
      </c>
      <c r="AD18" s="5">
        <f t="shared" si="4"/>
        <v>0</v>
      </c>
      <c r="AE18" s="5">
        <f t="shared" si="5"/>
        <v>0</v>
      </c>
      <c r="AF18" s="5">
        <f t="shared" si="6"/>
        <v>0</v>
      </c>
      <c r="AG18" s="5">
        <f t="shared" si="7"/>
        <v>0</v>
      </c>
      <c r="AH18" s="5">
        <f t="shared" si="8"/>
        <v>0</v>
      </c>
      <c r="AI18" s="3" t="s">
        <v>2</v>
      </c>
      <c r="AJ18" s="5">
        <f t="shared" si="9"/>
        <v>0</v>
      </c>
      <c r="AK18" s="5">
        <f t="shared" si="10"/>
        <v>0</v>
      </c>
      <c r="AL18" s="5">
        <f t="shared" si="11"/>
        <v>0</v>
      </c>
      <c r="AN18" s="5">
        <v>21</v>
      </c>
      <c r="AO18" s="5">
        <f>G18*0.232817054</f>
        <v>0</v>
      </c>
      <c r="AP18" s="5">
        <f>G18*(1-0.232817054)</f>
        <v>0</v>
      </c>
      <c r="AQ18" s="6" t="s">
        <v>44</v>
      </c>
      <c r="AV18" s="5">
        <f t="shared" si="12"/>
        <v>0</v>
      </c>
      <c r="AW18" s="5">
        <f t="shared" si="13"/>
        <v>0</v>
      </c>
      <c r="AX18" s="5">
        <f t="shared" si="14"/>
        <v>0</v>
      </c>
      <c r="AY18" s="6" t="s">
        <v>45</v>
      </c>
      <c r="AZ18" s="6" t="s">
        <v>46</v>
      </c>
      <c r="BA18" s="3" t="s">
        <v>42</v>
      </c>
      <c r="BC18" s="5">
        <f t="shared" si="15"/>
        <v>0</v>
      </c>
      <c r="BD18" s="5">
        <f t="shared" si="16"/>
        <v>0</v>
      </c>
      <c r="BE18" s="5">
        <v>0</v>
      </c>
      <c r="BF18" s="5">
        <f>20</f>
        <v>20</v>
      </c>
      <c r="BH18" s="5">
        <f t="shared" si="17"/>
        <v>0</v>
      </c>
      <c r="BI18" s="5">
        <f t="shared" si="18"/>
        <v>0</v>
      </c>
      <c r="BJ18" s="5">
        <f t="shared" si="19"/>
        <v>0</v>
      </c>
      <c r="BK18" s="5"/>
      <c r="BL18" s="5">
        <v>711</v>
      </c>
      <c r="BW18" s="5">
        <v>21</v>
      </c>
      <c r="BX18" s="1" t="s">
        <v>49</v>
      </c>
    </row>
    <row r="19" spans="1:76" x14ac:dyDescent="0.25">
      <c r="H19" s="11">
        <f>SUM(H12:H18)</f>
        <v>0</v>
      </c>
      <c r="I19" s="12" t="s">
        <v>53</v>
      </c>
    </row>
    <row r="20" spans="1:76" x14ac:dyDescent="0.25">
      <c r="A20" s="7" t="s">
        <v>11</v>
      </c>
      <c r="H20" s="11">
        <f>H19*1.21</f>
        <v>0</v>
      </c>
      <c r="I20" s="12" t="s">
        <v>54</v>
      </c>
    </row>
    <row r="21" spans="1:76" ht="12.75" customHeight="1" x14ac:dyDescent="0.25">
      <c r="A21" s="49" t="s">
        <v>2</v>
      </c>
      <c r="B21" s="44"/>
      <c r="C21" s="44"/>
      <c r="D21" s="44"/>
      <c r="E21" s="44"/>
      <c r="F21" s="44"/>
      <c r="G21" s="44"/>
      <c r="H21" s="44"/>
      <c r="I21" s="44"/>
      <c r="J21" s="44"/>
    </row>
  </sheetData>
  <mergeCells count="34">
    <mergeCell ref="A21:J21"/>
    <mergeCell ref="C14:D14"/>
    <mergeCell ref="C17:D17"/>
    <mergeCell ref="C18:D18"/>
    <mergeCell ref="C11:D11"/>
    <mergeCell ref="C12:D12"/>
    <mergeCell ref="C13:D13"/>
    <mergeCell ref="C15:D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Chadima Zdeněk (PKN-PTU)</cp:lastModifiedBy>
  <dcterms:created xsi:type="dcterms:W3CDTF">2021-06-10T20:06:38Z</dcterms:created>
  <dcterms:modified xsi:type="dcterms:W3CDTF">2025-09-10T09:24:09Z</dcterms:modified>
</cp:coreProperties>
</file>